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End of Month Reports\2025 Reports\June 2025\"/>
    </mc:Choice>
  </mc:AlternateContent>
  <bookViews>
    <workbookView xWindow="480" yWindow="210" windowWidth="27795" windowHeight="13170"/>
  </bookViews>
  <sheets>
    <sheet name="June 2025" sheetId="10" r:id="rId1"/>
  </sheets>
  <calcPr calcId="162913"/>
</workbook>
</file>

<file path=xl/calcChain.xml><?xml version="1.0" encoding="utf-8"?>
<calcChain xmlns="http://schemas.openxmlformats.org/spreadsheetml/2006/main">
  <c r="N13" i="10" l="1"/>
  <c r="N15" i="10"/>
  <c r="N24" i="10" l="1"/>
  <c r="N14" i="10"/>
  <c r="P15" i="10"/>
  <c r="N16" i="10"/>
  <c r="P16" i="10" s="1"/>
  <c r="N12" i="10"/>
  <c r="P18" i="10" l="1"/>
  <c r="K27" i="10"/>
  <c r="K29" i="10" s="1"/>
  <c r="P28" i="10"/>
  <c r="M27" i="10"/>
  <c r="M29" i="10" s="1"/>
  <c r="L27" i="10"/>
  <c r="L29" i="10" s="1"/>
  <c r="J27" i="10"/>
  <c r="J29" i="10" s="1"/>
  <c r="I27" i="10"/>
  <c r="I29" i="10" s="1"/>
  <c r="H27" i="10"/>
  <c r="H29" i="10" s="1"/>
  <c r="G27" i="10"/>
  <c r="G29" i="10" s="1"/>
  <c r="F27" i="10"/>
  <c r="F29" i="10" s="1"/>
  <c r="E27" i="10"/>
  <c r="E29" i="10" s="1"/>
  <c r="D27" i="10"/>
  <c r="D29" i="10" s="1"/>
  <c r="C27" i="10"/>
  <c r="C29" i="10" s="1"/>
  <c r="B27" i="10"/>
  <c r="B29" i="10" s="1"/>
  <c r="N25" i="10"/>
  <c r="N23" i="10"/>
  <c r="P27" i="10" s="1"/>
  <c r="M18" i="10"/>
  <c r="L18" i="10"/>
  <c r="K18" i="10"/>
  <c r="J18" i="10"/>
  <c r="H18" i="10"/>
  <c r="G18" i="10"/>
  <c r="F18" i="10"/>
  <c r="E18" i="10"/>
  <c r="D18" i="10"/>
  <c r="C18" i="10"/>
  <c r="B18" i="10"/>
  <c r="B31" i="10" l="1"/>
  <c r="C9" i="10" s="1"/>
  <c r="C31" i="10" s="1"/>
  <c r="I18" i="10"/>
  <c r="N18" i="10" s="1"/>
  <c r="N20" i="10" s="1"/>
  <c r="P29" i="10"/>
  <c r="N27" i="10"/>
  <c r="N29" i="10"/>
  <c r="D9" i="10" l="1"/>
  <c r="D31" i="10" s="1"/>
  <c r="E9" i="10" l="1"/>
  <c r="E31" i="10" s="1"/>
  <c r="F9" i="10" l="1"/>
  <c r="F31" i="10" s="1"/>
  <c r="G9" i="10" l="1"/>
  <c r="G31" i="10" s="1"/>
  <c r="H9" i="10" s="1"/>
  <c r="H31" i="10" s="1"/>
  <c r="I9" i="10" s="1"/>
  <c r="I31" i="10" s="1"/>
  <c r="J9" i="10" s="1"/>
  <c r="J31" i="10" s="1"/>
  <c r="K9" i="10" s="1"/>
  <c r="K31" i="10" s="1"/>
  <c r="L9" i="10" s="1"/>
  <c r="L31" i="10" s="1"/>
  <c r="M9" i="10" s="1"/>
  <c r="M31" i="10" s="1"/>
</calcChain>
</file>

<file path=xl/sharedStrings.xml><?xml version="1.0" encoding="utf-8"?>
<sst xmlns="http://schemas.openxmlformats.org/spreadsheetml/2006/main" count="62" uniqueCount="41">
  <si>
    <t xml:space="preserve"> </t>
  </si>
  <si>
    <t>TIPTON COMMUNITY SCHOOL CORPORATION</t>
  </si>
  <si>
    <t>REVENUE AND EXPENDITURE PROJECTIONS</t>
  </si>
  <si>
    <t>Projected</t>
  </si>
  <si>
    <t>Jan.</t>
  </si>
  <si>
    <t>Feb.</t>
  </si>
  <si>
    <t>March</t>
  </si>
  <si>
    <t>April</t>
  </si>
  <si>
    <t xml:space="preserve">May </t>
  </si>
  <si>
    <t>June</t>
  </si>
  <si>
    <t>July</t>
  </si>
  <si>
    <t>Aug.</t>
  </si>
  <si>
    <t>Sept.</t>
  </si>
  <si>
    <t xml:space="preserve">Oct. </t>
  </si>
  <si>
    <t>Nov.</t>
  </si>
  <si>
    <t>Dec.</t>
  </si>
  <si>
    <t>Tot</t>
  </si>
  <si>
    <t xml:space="preserve">Beg Bal </t>
  </si>
  <si>
    <t>Revenue:</t>
  </si>
  <si>
    <t>Basic Gr</t>
  </si>
  <si>
    <t>LIT</t>
  </si>
  <si>
    <t xml:space="preserve">   </t>
  </si>
  <si>
    <t>Salaries</t>
  </si>
  <si>
    <t>Benefits</t>
  </si>
  <si>
    <t xml:space="preserve">Other </t>
  </si>
  <si>
    <t>Tot Expd</t>
  </si>
  <si>
    <t>Cash Bal</t>
  </si>
  <si>
    <t>Trans to Ops</t>
  </si>
  <si>
    <t>Exp and Tran</t>
  </si>
  <si>
    <t>ACTUAL</t>
  </si>
  <si>
    <t xml:space="preserve">Interest </t>
  </si>
  <si>
    <t>*Other</t>
  </si>
  <si>
    <t>EDUCATION FUND</t>
  </si>
  <si>
    <t>Summer School</t>
  </si>
  <si>
    <t>Tot Receipts</t>
  </si>
  <si>
    <t>3 payrolls in January &amp; August</t>
  </si>
  <si>
    <t>Plus Curricular Materials Rollover from 2024</t>
  </si>
  <si>
    <t>From 1782 Notice</t>
  </si>
  <si>
    <t>Est Budget/Rev Totals 2025</t>
  </si>
  <si>
    <t>Expenses:</t>
  </si>
  <si>
    <t>est curr material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</si>
</sst>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$&quot;#,##0_);[Red]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&quot;$&quot;* #,##0.000_);_(&quot;$&quot;* \(#,##0.0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1" applyNumberFormat="1" applyFont="1"/>
    <xf numFmtId="165" fontId="2" fillId="0" borderId="0" xfId="1" applyNumberFormat="1" applyFont="1"/>
    <xf numFmtId="164" fontId="2" fillId="0" borderId="0" xfId="1" applyNumberFormat="1" applyFont="1" applyFill="1"/>
    <xf numFmtId="164" fontId="2" fillId="0" borderId="0" xfId="0" applyNumberFormat="1" applyFont="1"/>
    <xf numFmtId="165" fontId="2" fillId="0" borderId="0" xfId="1" applyNumberFormat="1" applyFont="1" applyFill="1"/>
    <xf numFmtId="164" fontId="2" fillId="0" borderId="0" xfId="0" applyNumberFormat="1" applyFont="1" applyBorder="1"/>
    <xf numFmtId="0" fontId="2" fillId="0" borderId="0" xfId="0" applyFont="1" applyBorder="1"/>
    <xf numFmtId="44" fontId="2" fillId="0" borderId="0" xfId="1" applyFont="1" applyBorder="1"/>
    <xf numFmtId="44" fontId="2" fillId="0" borderId="0" xfId="1" applyFont="1"/>
    <xf numFmtId="4" fontId="0" fillId="0" borderId="0" xfId="0" applyNumberFormat="1"/>
    <xf numFmtId="44" fontId="2" fillId="0" borderId="0" xfId="0" applyNumberFormat="1" applyFont="1" applyBorder="1"/>
    <xf numFmtId="6" fontId="2" fillId="0" borderId="0" xfId="0" applyNumberFormat="1" applyFont="1"/>
    <xf numFmtId="164" fontId="2" fillId="2" borderId="0" xfId="1" applyNumberFormat="1" applyFont="1" applyFill="1"/>
    <xf numFmtId="0" fontId="2" fillId="0" borderId="0" xfId="0" applyFont="1" applyFill="1"/>
    <xf numFmtId="0" fontId="3" fillId="2" borderId="0" xfId="0" applyFont="1" applyFill="1"/>
    <xf numFmtId="0" fontId="3" fillId="3" borderId="0" xfId="0" applyFont="1" applyFill="1"/>
    <xf numFmtId="164" fontId="2" fillId="3" borderId="0" xfId="1" applyNumberFormat="1" applyFont="1" applyFill="1"/>
    <xf numFmtId="164" fontId="2" fillId="3" borderId="0" xfId="0" applyNumberFormat="1" applyFont="1" applyFill="1"/>
    <xf numFmtId="0" fontId="3" fillId="0" borderId="0" xfId="0" applyFont="1"/>
    <xf numFmtId="14" fontId="3" fillId="0" borderId="0" xfId="0" applyNumberFormat="1" applyFont="1"/>
    <xf numFmtId="0" fontId="4" fillId="0" borderId="0" xfId="0" applyFont="1"/>
    <xf numFmtId="17" fontId="4" fillId="0" borderId="0" xfId="0" applyNumberFormat="1" applyFont="1"/>
    <xf numFmtId="6" fontId="4" fillId="0" borderId="0" xfId="0" applyNumberFormat="1" applyFont="1"/>
    <xf numFmtId="164" fontId="2" fillId="4" borderId="0" xfId="0" applyNumberFormat="1" applyFont="1" applyFill="1"/>
    <xf numFmtId="42" fontId="2" fillId="0" borderId="0" xfId="1" applyNumberFormat="1" applyFont="1"/>
    <xf numFmtId="164" fontId="2" fillId="0" borderId="0" xfId="1" applyNumberFormat="1" applyFont="1" applyBorder="1"/>
    <xf numFmtId="0" fontId="2" fillId="4" borderId="0" xfId="0" applyFont="1" applyFill="1" applyAlignment="1">
      <alignment horizontal="center"/>
    </xf>
    <xf numFmtId="164" fontId="2" fillId="4" borderId="0" xfId="1" applyNumberFormat="1" applyFont="1" applyFill="1" applyBorder="1"/>
    <xf numFmtId="44" fontId="4" fillId="0" borderId="0" xfId="1" applyFont="1"/>
    <xf numFmtId="0" fontId="2" fillId="3" borderId="0" xfId="0" applyFont="1" applyFill="1"/>
    <xf numFmtId="44" fontId="2" fillId="3" borderId="1" xfId="1" applyFont="1" applyFill="1" applyBorder="1"/>
    <xf numFmtId="0" fontId="3" fillId="0" borderId="0" xfId="0" applyFont="1" applyFill="1"/>
    <xf numFmtId="0" fontId="2" fillId="5" borderId="0" xfId="0" applyFont="1" applyFill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4" fontId="4" fillId="0" borderId="0" xfId="1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1"/>
  <sheetViews>
    <sheetView tabSelected="1" workbookViewId="0">
      <selection activeCell="I28" sqref="I28"/>
    </sheetView>
  </sheetViews>
  <sheetFormatPr defaultRowHeight="12" x14ac:dyDescent="0.2"/>
  <cols>
    <col min="1" max="1" width="12.42578125" style="1" customWidth="1"/>
    <col min="2" max="2" width="11.5703125" style="1" bestFit="1" customWidth="1"/>
    <col min="3" max="4" width="9.85546875" style="1" bestFit="1" customWidth="1"/>
    <col min="5" max="5" width="10.855468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2" width="9.85546875" style="1" bestFit="1" customWidth="1"/>
    <col min="13" max="13" width="11.140625" style="1" customWidth="1"/>
    <col min="14" max="14" width="11" style="1" customWidth="1"/>
    <col min="15" max="15" width="9.140625" style="1"/>
    <col min="16" max="16" width="21.140625" style="1" customWidth="1"/>
    <col min="17" max="17" width="14.28515625" style="1" customWidth="1"/>
    <col min="18" max="18" width="11.28515625" style="1" bestFit="1" customWidth="1"/>
    <col min="19" max="19" width="10" style="1" customWidth="1"/>
    <col min="20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32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7" t="s">
        <v>29</v>
      </c>
      <c r="C6" s="37" t="s">
        <v>29</v>
      </c>
      <c r="D6" s="37" t="s">
        <v>29</v>
      </c>
      <c r="E6" s="37" t="s">
        <v>29</v>
      </c>
      <c r="F6" s="37" t="s">
        <v>29</v>
      </c>
      <c r="G6" s="37" t="s">
        <v>29</v>
      </c>
      <c r="H6" s="36" t="s">
        <v>3</v>
      </c>
      <c r="I6" s="36" t="s">
        <v>3</v>
      </c>
      <c r="J6" s="36" t="s">
        <v>3</v>
      </c>
      <c r="K6" s="36" t="s">
        <v>3</v>
      </c>
      <c r="L6" s="36" t="s">
        <v>3</v>
      </c>
      <c r="M6" s="36" t="s">
        <v>3</v>
      </c>
      <c r="O6" s="35"/>
    </row>
    <row r="7" spans="1:16" x14ac:dyDescent="0.2">
      <c r="O7" s="35"/>
      <c r="P7" s="29" t="s">
        <v>37</v>
      </c>
    </row>
    <row r="8" spans="1:16" x14ac:dyDescent="0.2">
      <c r="A8" s="1">
        <v>2025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O8" s="35"/>
      <c r="P8" s="29" t="s">
        <v>38</v>
      </c>
    </row>
    <row r="9" spans="1:16" x14ac:dyDescent="0.2">
      <c r="A9" s="1" t="s">
        <v>17</v>
      </c>
      <c r="B9" s="5">
        <v>1104206.05</v>
      </c>
      <c r="C9" s="3">
        <f t="shared" ref="C9:M9" si="0">B31</f>
        <v>950349.28</v>
      </c>
      <c r="D9" s="3">
        <f t="shared" si="0"/>
        <v>1030110.3399999999</v>
      </c>
      <c r="E9" s="3">
        <f t="shared" si="0"/>
        <v>1036732.81</v>
      </c>
      <c r="F9" s="3">
        <f t="shared" si="0"/>
        <v>908886.8899999999</v>
      </c>
      <c r="G9" s="3">
        <f t="shared" si="0"/>
        <v>928683.08</v>
      </c>
      <c r="H9" s="3">
        <f t="shared" si="0"/>
        <v>906002.81</v>
      </c>
      <c r="I9" s="3">
        <f t="shared" si="0"/>
        <v>1030534.3900000001</v>
      </c>
      <c r="J9" s="3">
        <f t="shared" si="0"/>
        <v>807115.9700000002</v>
      </c>
      <c r="K9" s="3">
        <f t="shared" si="0"/>
        <v>881647.55000000028</v>
      </c>
      <c r="L9" s="3">
        <f t="shared" si="0"/>
        <v>946179.13000000035</v>
      </c>
      <c r="M9" s="3">
        <f t="shared" si="0"/>
        <v>902204.71000000043</v>
      </c>
      <c r="N9" s="4"/>
      <c r="O9" s="35"/>
      <c r="P9" s="7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O10" s="35"/>
    </row>
    <row r="11" spans="1:16" x14ac:dyDescent="0.2">
      <c r="A11" s="2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O11" s="35"/>
    </row>
    <row r="12" spans="1:16" x14ac:dyDescent="0.2">
      <c r="A12" s="34" t="s">
        <v>19</v>
      </c>
      <c r="B12" s="5">
        <v>919842</v>
      </c>
      <c r="C12" s="5">
        <v>989154.66</v>
      </c>
      <c r="D12" s="5">
        <v>928506.1</v>
      </c>
      <c r="E12" s="5">
        <v>916934.74</v>
      </c>
      <c r="F12" s="5">
        <v>916934.76</v>
      </c>
      <c r="G12" s="5">
        <v>918434.74</v>
      </c>
      <c r="H12" s="5">
        <v>928506</v>
      </c>
      <c r="I12" s="5">
        <v>928506</v>
      </c>
      <c r="J12" s="5">
        <v>928506</v>
      </c>
      <c r="K12" s="5">
        <v>928506</v>
      </c>
      <c r="L12" s="5">
        <v>865000</v>
      </c>
      <c r="M12" s="5">
        <v>885000</v>
      </c>
      <c r="N12" s="5">
        <f>SUM(B12:M12)</f>
        <v>11053831</v>
      </c>
      <c r="O12" s="35"/>
      <c r="P12" s="26">
        <v>11047193</v>
      </c>
    </row>
    <row r="13" spans="1:16" x14ac:dyDescent="0.2">
      <c r="A13" s="34" t="s">
        <v>33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>
        <v>45000</v>
      </c>
      <c r="M13" s="5"/>
      <c r="N13" s="5">
        <f>SUM(B13:M13)</f>
        <v>45000</v>
      </c>
      <c r="O13" s="35"/>
      <c r="P13" s="26">
        <v>45000</v>
      </c>
    </row>
    <row r="14" spans="1:16" x14ac:dyDescent="0.2">
      <c r="A14" s="34" t="s">
        <v>31</v>
      </c>
      <c r="B14" s="5">
        <v>2460.23</v>
      </c>
      <c r="C14" s="5">
        <v>3965.21</v>
      </c>
      <c r="D14" s="5">
        <v>1431.79</v>
      </c>
      <c r="E14" s="5">
        <v>3804.89</v>
      </c>
      <c r="F14" s="5">
        <v>2269.71</v>
      </c>
      <c r="G14" s="5">
        <v>5091.6400000000003</v>
      </c>
      <c r="H14" s="5">
        <v>1500</v>
      </c>
      <c r="I14" s="5">
        <v>1500</v>
      </c>
      <c r="J14" s="5">
        <v>1500</v>
      </c>
      <c r="K14" s="5">
        <v>1500</v>
      </c>
      <c r="L14" s="5">
        <v>1500</v>
      </c>
      <c r="M14" s="5">
        <v>1500</v>
      </c>
      <c r="N14" s="5">
        <f t="shared" ref="N14:N16" si="1">SUM(B14:M14)</f>
        <v>28023.47</v>
      </c>
      <c r="O14" s="35"/>
      <c r="P14" s="26">
        <v>18000</v>
      </c>
    </row>
    <row r="15" spans="1:16" x14ac:dyDescent="0.2">
      <c r="A15" s="34" t="s">
        <v>20</v>
      </c>
      <c r="B15" s="5">
        <v>45227.78</v>
      </c>
      <c r="C15" s="5">
        <v>0</v>
      </c>
      <c r="D15" s="5">
        <v>31551.16</v>
      </c>
      <c r="E15" s="5">
        <v>0</v>
      </c>
      <c r="F15" s="5">
        <v>15775.58</v>
      </c>
      <c r="G15" s="5">
        <v>51163.16</v>
      </c>
      <c r="H15" s="5">
        <v>15775.58</v>
      </c>
      <c r="I15" s="5">
        <v>15775.58</v>
      </c>
      <c r="J15" s="5">
        <v>15775.58</v>
      </c>
      <c r="K15" s="5">
        <v>15775.58</v>
      </c>
      <c r="L15" s="5">
        <v>15775.58</v>
      </c>
      <c r="M15" s="5">
        <v>15775.58</v>
      </c>
      <c r="N15" s="5">
        <f t="shared" si="1"/>
        <v>238371.15999999992</v>
      </c>
      <c r="O15" s="35"/>
      <c r="P15" s="26">
        <f>N15</f>
        <v>238371.15999999992</v>
      </c>
    </row>
    <row r="16" spans="1:16" x14ac:dyDescent="0.2">
      <c r="A16" s="34" t="s">
        <v>30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3750</v>
      </c>
      <c r="I16" s="5">
        <v>3750</v>
      </c>
      <c r="J16" s="5">
        <v>3750</v>
      </c>
      <c r="K16" s="5">
        <v>3750</v>
      </c>
      <c r="L16" s="5">
        <v>3750</v>
      </c>
      <c r="M16" s="5">
        <v>3750</v>
      </c>
      <c r="N16" s="5">
        <f t="shared" si="1"/>
        <v>22500</v>
      </c>
      <c r="O16" s="35"/>
      <c r="P16" s="26">
        <f>N16</f>
        <v>22500</v>
      </c>
    </row>
    <row r="17" spans="1:20" x14ac:dyDescent="0.2">
      <c r="A17" s="16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35"/>
      <c r="P17" s="26">
        <v>356000</v>
      </c>
      <c r="Q17" s="16" t="s">
        <v>40</v>
      </c>
      <c r="R17" s="16"/>
      <c r="S17" s="16"/>
      <c r="T17" s="16"/>
    </row>
    <row r="18" spans="1:20" x14ac:dyDescent="0.2">
      <c r="A18" s="18" t="s">
        <v>34</v>
      </c>
      <c r="B18" s="19">
        <f>SUM(B12:B16)</f>
        <v>967530.01</v>
      </c>
      <c r="C18" s="19">
        <f>SUM(C12:C16)</f>
        <v>993119.87</v>
      </c>
      <c r="D18" s="19">
        <f t="shared" ref="D18:L18" si="2">SUM(D12:D16)</f>
        <v>961489.05</v>
      </c>
      <c r="E18" s="19">
        <f t="shared" si="2"/>
        <v>920739.63</v>
      </c>
      <c r="F18" s="19">
        <f t="shared" si="2"/>
        <v>934980.04999999993</v>
      </c>
      <c r="G18" s="19">
        <f t="shared" si="2"/>
        <v>974689.54</v>
      </c>
      <c r="H18" s="19">
        <f t="shared" si="2"/>
        <v>949531.58</v>
      </c>
      <c r="I18" s="19">
        <f t="shared" si="2"/>
        <v>949531.58</v>
      </c>
      <c r="J18" s="19">
        <f t="shared" si="2"/>
        <v>949531.58</v>
      </c>
      <c r="K18" s="19">
        <f t="shared" si="2"/>
        <v>949531.58</v>
      </c>
      <c r="L18" s="19">
        <f t="shared" si="2"/>
        <v>931025.58</v>
      </c>
      <c r="M18" s="19">
        <f>SUM(M12:M16)</f>
        <v>906025.58</v>
      </c>
      <c r="N18" s="20">
        <f>SUM(B18:M18)</f>
        <v>11387725.629999999</v>
      </c>
      <c r="O18" s="35"/>
      <c r="P18" s="20">
        <f>SUM(P12:P17)</f>
        <v>11727064.16</v>
      </c>
    </row>
    <row r="19" spans="1:20" x14ac:dyDescent="0.2">
      <c r="D19" s="5"/>
      <c r="E19" s="5" t="s">
        <v>21</v>
      </c>
      <c r="F19" s="5"/>
      <c r="G19" s="5"/>
      <c r="H19" s="5"/>
      <c r="J19" s="32" t="s">
        <v>36</v>
      </c>
      <c r="K19" s="19"/>
      <c r="L19" s="19"/>
      <c r="M19" s="19"/>
      <c r="N19" s="33">
        <v>346824.51</v>
      </c>
      <c r="O19" s="35"/>
    </row>
    <row r="20" spans="1:20" x14ac:dyDescent="0.2">
      <c r="B20" s="4"/>
      <c r="C20" s="4"/>
      <c r="D20" s="7"/>
      <c r="E20" s="7"/>
      <c r="F20" s="7"/>
      <c r="G20" s="7"/>
      <c r="H20" s="7"/>
      <c r="I20" s="7"/>
      <c r="J20" s="4"/>
      <c r="K20" s="4"/>
      <c r="L20" s="4"/>
      <c r="M20" s="4"/>
      <c r="N20" s="20">
        <f>N18+N19</f>
        <v>11734550.139999999</v>
      </c>
      <c r="O20" s="35"/>
      <c r="P20" s="9"/>
      <c r="Q20" s="9"/>
      <c r="R20" s="9"/>
    </row>
    <row r="21" spans="1:20" x14ac:dyDescent="0.2">
      <c r="B21" s="4"/>
      <c r="C21" s="4"/>
      <c r="D21" s="4"/>
      <c r="E21" s="4"/>
      <c r="F21" s="4"/>
      <c r="G21" s="4"/>
      <c r="H21" s="4"/>
      <c r="I21" s="7"/>
      <c r="J21" s="4"/>
      <c r="K21" s="4"/>
      <c r="L21" s="4"/>
      <c r="M21" s="4"/>
      <c r="N21" s="4"/>
      <c r="O21" s="35"/>
      <c r="P21" s="9"/>
      <c r="Q21" s="9"/>
      <c r="R21" s="9"/>
    </row>
    <row r="22" spans="1:20" x14ac:dyDescent="0.2">
      <c r="A22" s="34" t="s">
        <v>39</v>
      </c>
      <c r="B22" s="4"/>
      <c r="C22" s="4"/>
      <c r="D22" s="4"/>
      <c r="E22" s="4"/>
      <c r="F22" s="4"/>
      <c r="G22" s="4"/>
      <c r="H22" s="4"/>
      <c r="I22" s="7"/>
      <c r="J22" s="4"/>
      <c r="K22" s="4"/>
      <c r="L22" s="4"/>
      <c r="M22" s="4"/>
      <c r="N22" s="4"/>
      <c r="O22" s="35"/>
      <c r="P22" s="10"/>
      <c r="Q22" s="8"/>
      <c r="R22" s="13"/>
    </row>
    <row r="23" spans="1:20" x14ac:dyDescent="0.2">
      <c r="A23" s="34" t="s">
        <v>22</v>
      </c>
      <c r="B23" s="3">
        <v>872950.09</v>
      </c>
      <c r="C23" s="3">
        <v>626454.44999999995</v>
      </c>
      <c r="D23" s="3">
        <v>617382.59</v>
      </c>
      <c r="E23" s="3">
        <v>608625.36</v>
      </c>
      <c r="F23" s="3">
        <v>661936.31999999995</v>
      </c>
      <c r="G23" s="3">
        <v>568899.16</v>
      </c>
      <c r="H23" s="3">
        <v>595000</v>
      </c>
      <c r="I23" s="3">
        <v>872950</v>
      </c>
      <c r="J23" s="3">
        <v>610000</v>
      </c>
      <c r="K23" s="3">
        <v>610000</v>
      </c>
      <c r="L23" s="3">
        <v>650000</v>
      </c>
      <c r="M23" s="3">
        <v>650000</v>
      </c>
      <c r="N23" s="6">
        <f>SUM(B23:M23)</f>
        <v>7944197.9699999997</v>
      </c>
      <c r="O23" s="35"/>
      <c r="P23" s="30">
        <v>8149050</v>
      </c>
      <c r="Q23" s="10"/>
      <c r="R23" s="9"/>
    </row>
    <row r="24" spans="1:20" x14ac:dyDescent="0.2">
      <c r="A24" s="34" t="s">
        <v>23</v>
      </c>
      <c r="B24" s="3">
        <v>229793.85</v>
      </c>
      <c r="C24" s="3">
        <v>187672.85</v>
      </c>
      <c r="D24" s="3">
        <v>187222.59</v>
      </c>
      <c r="E24" s="3">
        <v>185266.14</v>
      </c>
      <c r="F24" s="3">
        <v>194598.24</v>
      </c>
      <c r="G24" s="3">
        <v>180700.71</v>
      </c>
      <c r="H24" s="3">
        <v>190000</v>
      </c>
      <c r="I24" s="3">
        <v>230000</v>
      </c>
      <c r="J24" s="3">
        <v>190000</v>
      </c>
      <c r="K24" s="3">
        <v>190000</v>
      </c>
      <c r="L24" s="3">
        <v>220000</v>
      </c>
      <c r="M24" s="3">
        <v>220000</v>
      </c>
      <c r="N24" s="6">
        <f>SUM(B24:M24)</f>
        <v>2405254.38</v>
      </c>
      <c r="O24" s="35"/>
      <c r="P24" s="30">
        <v>2706015</v>
      </c>
      <c r="Q24" s="10"/>
      <c r="R24" s="9"/>
    </row>
    <row r="25" spans="1:20" x14ac:dyDescent="0.2">
      <c r="A25" s="34" t="s">
        <v>24</v>
      </c>
      <c r="B25" s="3">
        <v>18642.84</v>
      </c>
      <c r="C25" s="3">
        <v>24231.51</v>
      </c>
      <c r="D25" s="3">
        <v>75261.399999999994</v>
      </c>
      <c r="E25" s="3">
        <v>179694.05</v>
      </c>
      <c r="F25" s="3">
        <v>58649.3</v>
      </c>
      <c r="G25" s="3">
        <v>247769.94</v>
      </c>
      <c r="H25" s="3">
        <v>15000</v>
      </c>
      <c r="I25" s="3">
        <v>20000</v>
      </c>
      <c r="J25" s="3">
        <v>25000</v>
      </c>
      <c r="K25" s="3">
        <v>35000</v>
      </c>
      <c r="L25" s="3">
        <v>55000</v>
      </c>
      <c r="M25" s="3">
        <v>175000</v>
      </c>
      <c r="N25" s="6">
        <f t="shared" ref="N25" si="3">SUM(B25:M25)</f>
        <v>929249.04</v>
      </c>
      <c r="O25" s="35"/>
      <c r="P25" s="30">
        <v>907419</v>
      </c>
      <c r="Q25" s="10"/>
      <c r="R25" s="9"/>
    </row>
    <row r="26" spans="1:20" x14ac:dyDescent="0.2"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6"/>
      <c r="O26" s="35"/>
      <c r="P26" s="28"/>
      <c r="Q26" s="10"/>
      <c r="R26" s="9"/>
    </row>
    <row r="27" spans="1:20" x14ac:dyDescent="0.2">
      <c r="A27" s="18" t="s">
        <v>25</v>
      </c>
      <c r="B27" s="19">
        <f t="shared" ref="B27:M27" si="4">SUM(B23:B25)</f>
        <v>1121386.78</v>
      </c>
      <c r="C27" s="19">
        <f t="shared" si="4"/>
        <v>838358.80999999994</v>
      </c>
      <c r="D27" s="19">
        <f t="shared" si="4"/>
        <v>879866.58</v>
      </c>
      <c r="E27" s="19">
        <f t="shared" si="4"/>
        <v>973585.55</v>
      </c>
      <c r="F27" s="19">
        <f t="shared" si="4"/>
        <v>915183.86</v>
      </c>
      <c r="G27" s="19">
        <f t="shared" si="4"/>
        <v>997369.81</v>
      </c>
      <c r="H27" s="19">
        <f t="shared" si="4"/>
        <v>800000</v>
      </c>
      <c r="I27" s="19">
        <f t="shared" si="4"/>
        <v>1122950</v>
      </c>
      <c r="J27" s="19">
        <f t="shared" si="4"/>
        <v>825000</v>
      </c>
      <c r="K27" s="19">
        <f t="shared" si="4"/>
        <v>835000</v>
      </c>
      <c r="L27" s="19">
        <f t="shared" si="4"/>
        <v>925000</v>
      </c>
      <c r="M27" s="19">
        <f t="shared" si="4"/>
        <v>1045000</v>
      </c>
      <c r="N27" s="20">
        <f>SUM(B27:M27)</f>
        <v>11278701.390000001</v>
      </c>
      <c r="O27" s="35"/>
      <c r="P27" s="19">
        <f>SUM(P23:P25)</f>
        <v>11762484</v>
      </c>
      <c r="Q27" s="10"/>
      <c r="R27" s="9"/>
    </row>
    <row r="28" spans="1:20" x14ac:dyDescent="0.2">
      <c r="A28" s="16" t="s">
        <v>27</v>
      </c>
      <c r="B28" s="5">
        <v>0</v>
      </c>
      <c r="C28" s="5">
        <v>75000</v>
      </c>
      <c r="D28" s="5">
        <v>75000</v>
      </c>
      <c r="E28" s="5">
        <v>75000</v>
      </c>
      <c r="F28" s="5">
        <v>0</v>
      </c>
      <c r="G28" s="5">
        <v>0</v>
      </c>
      <c r="H28" s="5">
        <v>25000</v>
      </c>
      <c r="I28" s="5">
        <v>50000</v>
      </c>
      <c r="J28" s="5">
        <v>50000</v>
      </c>
      <c r="K28" s="5">
        <v>50000</v>
      </c>
      <c r="L28" s="5">
        <v>50000</v>
      </c>
      <c r="M28" s="5">
        <v>0</v>
      </c>
      <c r="N28" s="6"/>
      <c r="O28" s="35"/>
      <c r="P28" s="19">
        <f>SUM(B28:M28)</f>
        <v>450000</v>
      </c>
      <c r="Q28" s="9"/>
      <c r="R28" s="9"/>
    </row>
    <row r="29" spans="1:20" x14ac:dyDescent="0.2">
      <c r="A29" s="18" t="s">
        <v>28</v>
      </c>
      <c r="B29" s="20">
        <f>B27+B28</f>
        <v>1121386.78</v>
      </c>
      <c r="C29" s="20">
        <f>C27+C28</f>
        <v>913358.80999999994</v>
      </c>
      <c r="D29" s="20">
        <f t="shared" ref="D29:M29" si="5">D27+D28</f>
        <v>954866.58</v>
      </c>
      <c r="E29" s="20">
        <f t="shared" si="5"/>
        <v>1048585.55</v>
      </c>
      <c r="F29" s="20">
        <f t="shared" si="5"/>
        <v>915183.86</v>
      </c>
      <c r="G29" s="20">
        <f t="shared" si="5"/>
        <v>997369.81</v>
      </c>
      <c r="H29" s="20">
        <f t="shared" si="5"/>
        <v>825000</v>
      </c>
      <c r="I29" s="20">
        <f t="shared" si="5"/>
        <v>1172950</v>
      </c>
      <c r="J29" s="20">
        <f t="shared" si="5"/>
        <v>875000</v>
      </c>
      <c r="K29" s="20">
        <f t="shared" si="5"/>
        <v>885000</v>
      </c>
      <c r="L29" s="20">
        <f t="shared" si="5"/>
        <v>975000</v>
      </c>
      <c r="M29" s="20">
        <f t="shared" si="5"/>
        <v>1045000</v>
      </c>
      <c r="N29" s="20">
        <f>SUM(B29:M29)</f>
        <v>11728701.390000001</v>
      </c>
      <c r="O29" s="35"/>
      <c r="P29" s="19">
        <f>SUM(P27+P28)</f>
        <v>12212484</v>
      </c>
      <c r="Q29" s="9"/>
      <c r="R29" s="9"/>
    </row>
    <row r="30" spans="1:20" x14ac:dyDescent="0.2"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O30" s="35"/>
      <c r="P30" s="9"/>
      <c r="Q30" s="9"/>
      <c r="R30" s="9"/>
    </row>
    <row r="31" spans="1:20" x14ac:dyDescent="0.2">
      <c r="A31" s="17" t="s">
        <v>26</v>
      </c>
      <c r="B31" s="15">
        <f>B9+B18-B27-B28</f>
        <v>950349.28</v>
      </c>
      <c r="C31" s="15">
        <f>C9+C18-C27-C28</f>
        <v>1030110.3399999999</v>
      </c>
      <c r="D31" s="15">
        <f>D9+D18-D27-D28</f>
        <v>1036732.81</v>
      </c>
      <c r="E31" s="15">
        <f>E9+E18-E27-E28</f>
        <v>908886.8899999999</v>
      </c>
      <c r="F31" s="15">
        <f>F9+F18-F27-F28</f>
        <v>928683.08</v>
      </c>
      <c r="G31" s="15">
        <f t="shared" ref="G31:M31" si="6">G9+G18-G27-G28</f>
        <v>906002.81</v>
      </c>
      <c r="H31" s="15">
        <f>H9+H18-H27-H28</f>
        <v>1030534.3900000001</v>
      </c>
      <c r="I31" s="15">
        <f>I9+I18-I27-I28</f>
        <v>807115.9700000002</v>
      </c>
      <c r="J31" s="15">
        <f t="shared" si="6"/>
        <v>881647.55000000028</v>
      </c>
      <c r="K31" s="15">
        <f>K9+K18-K27-K28</f>
        <v>946179.13000000035</v>
      </c>
      <c r="L31" s="15">
        <f t="shared" si="6"/>
        <v>902204.71000000043</v>
      </c>
      <c r="M31" s="15">
        <f t="shared" si="6"/>
        <v>763230.2900000005</v>
      </c>
      <c r="N31" s="15"/>
      <c r="O31" s="35"/>
      <c r="P31" s="9"/>
      <c r="Q31" s="9"/>
      <c r="R31" s="9"/>
    </row>
    <row r="32" spans="1:20" x14ac:dyDescent="0.2">
      <c r="B32" s="11"/>
      <c r="C32" s="11"/>
      <c r="D32" s="11"/>
      <c r="E32" s="11"/>
      <c r="F32" s="11"/>
      <c r="G32" s="11"/>
      <c r="H32" s="11"/>
      <c r="I32" s="11" t="s">
        <v>21</v>
      </c>
      <c r="J32" s="11"/>
      <c r="K32" s="11"/>
      <c r="L32" s="11"/>
      <c r="M32" s="11"/>
      <c r="N32" s="11" t="s">
        <v>0</v>
      </c>
      <c r="P32" s="10"/>
      <c r="Q32" s="8"/>
      <c r="R32" s="8"/>
    </row>
    <row r="33" spans="1:14" x14ac:dyDescent="0.2">
      <c r="B33" s="11"/>
      <c r="C33" s="11"/>
      <c r="D33" s="11"/>
      <c r="E33" s="11"/>
      <c r="F33" s="11"/>
      <c r="G33" s="11"/>
      <c r="H33" s="11"/>
      <c r="I33" s="11" t="s">
        <v>21</v>
      </c>
      <c r="J33" s="11"/>
      <c r="K33" s="11"/>
      <c r="L33" s="11"/>
      <c r="M33" s="11"/>
      <c r="N33" s="11"/>
    </row>
    <row r="34" spans="1:14" x14ac:dyDescent="0.2">
      <c r="A34" s="23"/>
      <c r="B34" s="31"/>
      <c r="C34" s="31"/>
      <c r="D34" s="31"/>
      <c r="E34" s="31"/>
      <c r="F34" s="11" t="s">
        <v>21</v>
      </c>
      <c r="G34" s="11" t="s">
        <v>0</v>
      </c>
      <c r="H34" s="11"/>
      <c r="I34" s="11"/>
      <c r="J34" s="11" t="s">
        <v>0</v>
      </c>
      <c r="K34" s="11"/>
      <c r="L34" s="11"/>
      <c r="M34" s="11"/>
      <c r="N34" s="11" t="s">
        <v>21</v>
      </c>
    </row>
    <row r="35" spans="1:14" x14ac:dyDescent="0.2">
      <c r="A35" s="1" t="s">
        <v>35</v>
      </c>
      <c r="F35" s="1" t="s">
        <v>0</v>
      </c>
    </row>
    <row r="37" spans="1:14" ht="15" x14ac:dyDescent="0.25">
      <c r="A37" s="23"/>
      <c r="B37" s="24"/>
      <c r="C37" s="23"/>
      <c r="E37" s="23"/>
      <c r="F37" s="38"/>
      <c r="G37" s="38"/>
      <c r="H37" s="12"/>
    </row>
    <row r="38" spans="1:14" ht="15" customHeight="1" x14ac:dyDescent="0.2">
      <c r="B38" s="24"/>
      <c r="C38" s="23"/>
      <c r="D38" s="3"/>
      <c r="E38" s="23"/>
      <c r="F38" s="38"/>
      <c r="G38" s="38"/>
      <c r="H38" s="3"/>
      <c r="I38" s="3"/>
      <c r="J38" s="3"/>
      <c r="K38" s="3"/>
      <c r="L38" s="3"/>
      <c r="M38" s="3"/>
    </row>
    <row r="39" spans="1:14" x14ac:dyDescent="0.2">
      <c r="B39" s="23"/>
      <c r="C39" s="23"/>
      <c r="D39" s="14"/>
      <c r="E39" s="23"/>
      <c r="F39" s="14"/>
      <c r="G39" s="25"/>
      <c r="H39" s="14"/>
      <c r="I39" s="14"/>
      <c r="J39" s="14"/>
      <c r="K39" s="14"/>
      <c r="L39" s="14"/>
      <c r="M39" s="14"/>
    </row>
    <row r="40" spans="1:14" x14ac:dyDescent="0.2"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</row>
    <row r="41" spans="1:14" x14ac:dyDescent="0.2"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</row>
  </sheetData>
  <mergeCells count="2">
    <mergeCell ref="F37:G37"/>
    <mergeCell ref="F38:G38"/>
  </mergeCells>
  <pageMargins left="0.7" right="0.7" top="0.75" bottom="0.75" header="0.3" footer="0.3"/>
  <pageSetup paperSize="5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June 2025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Troy A Cloum</dc:creator>
  <cp:lastModifiedBy>Brook Cleaver</cp:lastModifiedBy>
  <cp:lastPrinted>2023-02-06T20:46:12Z</cp:lastPrinted>
  <dcterms:created xsi:type="dcterms:W3CDTF">2018-12-26T15:39:25Z</dcterms:created>
  <dcterms:modified xsi:type="dcterms:W3CDTF">2025-07-08T14:28:44Z</dcterms:modified>
</cp:coreProperties>
</file>